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5" rupBuild="16729"/>
  <workbookPr showInkAnnotation="0" codeName="ThisWorkbook" autoCompressPictures="0"/>
  <mc:AlternateContent xmlns:mc="http://schemas.openxmlformats.org/markup-compatibility/2006">
    <mc:Choice Requires="x15">
      <x15ac:absPath xmlns:x15ac="http://schemas.microsoft.com/office/spreadsheetml/2010/11/ac" url="C:\Users\diego\Dropbox\Editorial planeta\1. Autor\Escaletas\CN_07_02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530"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71027"/>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F38" i="1"/>
  <c r="G38" i="1" s="1"/>
  <c r="H38" i="1"/>
  <c r="F37" i="1"/>
  <c r="G37" i="1" s="1"/>
  <c r="H37" i="1"/>
  <c r="F36" i="1"/>
  <c r="G36" i="1" s="1"/>
  <c r="H36" i="1"/>
  <c r="F35" i="1"/>
  <c r="G35" i="1" s="1"/>
  <c r="H35" i="1"/>
  <c r="F34" i="1"/>
  <c r="G34" i="1" s="1"/>
  <c r="H34" i="1"/>
  <c r="F33" i="1"/>
  <c r="G33" i="1" s="1"/>
  <c r="H33" i="1"/>
  <c r="F32" i="1"/>
  <c r="G32" i="1" s="1"/>
  <c r="H32" i="1"/>
  <c r="F31" i="1"/>
  <c r="G31" i="1" s="1"/>
  <c r="H31" i="1"/>
  <c r="F30" i="1"/>
  <c r="G30" i="1" s="1"/>
  <c r="H30" i="1"/>
  <c r="F29" i="1"/>
  <c r="G29" i="1" s="1"/>
  <c r="H29" i="1"/>
  <c r="F28" i="1"/>
  <c r="G28" i="1" s="1"/>
  <c r="H28" i="1"/>
  <c r="F27" i="1"/>
  <c r="G27" i="1" s="1"/>
  <c r="H27" i="1"/>
  <c r="F26" i="1"/>
  <c r="G26" i="1" s="1"/>
  <c r="H26" i="1"/>
  <c r="F25" i="1"/>
  <c r="G25" i="1" s="1"/>
  <c r="H25" i="1"/>
  <c r="K45" i="2"/>
  <c r="D17" i="2" s="1"/>
  <c r="D18" i="2" s="1"/>
  <c r="J21" i="2"/>
  <c r="I21" i="2"/>
  <c r="D5" i="2" s="1"/>
  <c r="D7" i="2" s="1"/>
  <c r="H21"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12" i="1" l="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F22" i="1" l="1"/>
  <c r="G22" i="1" s="1"/>
  <c r="H22" i="1"/>
  <c r="A23" i="1"/>
  <c r="F23" i="1" l="1"/>
  <c r="G23" i="1" s="1"/>
  <c r="H23" i="1"/>
  <c r="A24" i="1"/>
  <c r="F24" i="1" l="1"/>
  <c r="G24" i="1" s="1"/>
  <c r="H24" i="1"/>
  <c r="A25" i="1"/>
  <c r="A26" i="1" l="1"/>
  <c r="A27" i="1" l="1"/>
  <c r="A28" i="1" l="1"/>
  <c r="A29" i="1" l="1"/>
  <c r="A30" i="1" l="1"/>
  <c r="A31" i="1" l="1"/>
  <c r="A32" i="1" l="1"/>
  <c r="A33" i="1" l="1"/>
  <c r="A34" i="1" l="1"/>
  <c r="A35" i="1" l="1"/>
  <c r="A36" i="1" l="1"/>
  <c r="A37" i="1" l="1"/>
  <c r="A38" i="1" l="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<sst xmlns="http://schemas.openxmlformats.org/spreadsheetml/2006/main" count="426" uniqueCount="224">
  <si>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</si>
  <si>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</si>
  <si>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</si>
  <si>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</si>
  <si>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</si>
  <si>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</si>
  <si>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</si>
  <si>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</si>
  <si>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</si>
  <si>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</si>
  <si>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</si>
  <si>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</si>
  <si>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</si>
  <si>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</si>
  <si>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</si>
  <si>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</si>
  <si>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</si>
  <si>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</si>
  <si>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</si>
  <si>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</si>
  <si>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</si>
  <si>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</si>
  <si>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</si>
  <si>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</si>
  <si>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</si>
  <si>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</si>
  <si>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</si>
  <si>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</si>
  <si>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</si>
  <si>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</si>
  <si>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</si>
  <si>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</si>
  <si>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</si>
  <si>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</si>
  <si>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</si>
  <si>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</si>
  <si>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</si>
  <si>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</si>
  <si>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</si>
  <si>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</si>
  <si>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</si>
  <si>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</si>
  <si>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</si>
  <si>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</si>
  <si>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</si>
  <si>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</si>
  <si>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</si>
  <si>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</si>
  <si>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</si>
  <si>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</si>
  <si>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</si>
  <si>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</si>
  <si>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</si>
  <si>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</si>
  <si>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</si>
  <si>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</si>
  <si>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</si>
  <si>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</si>
  <si>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</si>
  <si>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</si>
  <si>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</si>
  <si>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</si>
  <si>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</si>
  <si>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</si>
  <si>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</si>
  <si>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</si>
  <si>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</si>
  <si>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</si>
  <si>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</si>
  <si>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</si>
  <si>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</si>
  <si>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</si>
  <si>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</si>
  <si>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</si>
  <si>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</si>
  <si>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</si>
  <si>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</si>
  <si>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</si>
  <si>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</si>
  <si>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</si>
  <si>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</si>
  <si>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</si>
  <si>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</si>
  <si>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</si>
  <si>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</si>
  <si>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</si>
  <si>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</si>
  <si>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</si>
  <si>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</si>
  <si>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</si>
  <si>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</si>
  <si>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</si>
  <si>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</si>
  <si>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</si>
  <si>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</si>
  <si>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</si>
  <si>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</si>
  <si>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</si>
  <si>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</si>
  <si>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</si>
  <si>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</si>
  <si>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</si>
  <si>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</si>
  <si>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</si>
  <si>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</si>
  <si>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</si>
  <si>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</si>
  <si>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</si>
  <si>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</si>
  <si>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</si>
  <si>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</si>
  <si>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</si>
  <si>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</si>
  <si>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</si>
  <si>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</si>
  <si>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</si>
  <si>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</si>
  <si>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</si>
  <si>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</si>
  <si>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</si>
  <si>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</si>
  <si>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</si>
  <si>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</si>
  <si>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</si>
  <si>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</si>
  <si>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</si>
  <si>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</si>
  <si>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</si>
  <si>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</si>
  <si>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</si>
  <si>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</si>
  <si>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</si>
  <si>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</si>
  <si>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</si>
  <si>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</si>
  <si>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</si>
  <si>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</si>
  <si>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</si>
  <si>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</si>
  <si>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</si>
  <si>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</si>
  <si>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</si>
  <si>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</si>
  <si>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</si>
  <si>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</si>
  <si>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</si>
  <si>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</si>
  <si>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</si>
  <si>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</si>
  <si>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</si>
  <si>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</si>
  <si>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</si>
  <si>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</si>
  <si>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</si>
  <si>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</si>
  <si>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</si>
  <si>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</si>
  <si>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</si>
  <si>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</si>
  <si>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</si>
  <si>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</si>
  <si>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</si>
  <si>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</si>
  <si>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</si>
  <si>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</si>
  <si>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</si>
  <si>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</si>
  <si>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</si>
  <si>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</si>
  <si>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</si>
  <si>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</si>
  <si>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</si>
  <si>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</si>
  <si>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</si>
  <si>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</si>
  <si>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</si>
  <si>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</si>
  <si>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</si>
  <si>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</si>
  <si>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</si>
  <si>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</si>
  <si>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</si>
  <si>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</si>
  <si>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</si>
  <si>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</si>
  <si>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</si>
  <si>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</si>
  <si>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El sistema locomotor en el ser humano</t>
  </si>
  <si>
    <t>Diego Molina</t>
  </si>
  <si>
    <t>CN_07_02_CO</t>
  </si>
  <si>
    <t>Cuaderno de Estudio</t>
  </si>
  <si>
    <t>Ilustración</t>
  </si>
  <si>
    <t>Fotografía</t>
  </si>
  <si>
    <t>Personas corriendo</t>
  </si>
  <si>
    <t>Esqueleto humano</t>
  </si>
  <si>
    <t>Estructura del hueso</t>
  </si>
  <si>
    <t>Señalar las partes indicadas en la imagen en español.</t>
  </si>
  <si>
    <t xml:space="preserve">Cambiar a español:  Proximal epiphysis: Epífisis proximal /  Diaphysis: Diáfisis  /  Distal epiphysis:  Epífisis distal  /  Spongy bone: Hueso esponjoso  /  Periosteum: Periostio /  Compact bone:  Hueso compacto  /  Medullary cavity:  Cavidad medular  / Articular cartilage:  Cartílago articular  /   Nutrient arteries:  Vaso sanguíneo  /  Yellow bone marrow:  Médula ósea         Eliminar título y:  Epiphyseal line   /  Endosteum  </t>
  </si>
  <si>
    <t xml:space="preserve">http://blog.educastur.es/myrylaafd31/files/2011/03/ud1-anatomia-y-fisiologia-general-parte-2_part7.pdf </t>
  </si>
  <si>
    <t>palancas</t>
  </si>
  <si>
    <t>Ilustrar similar, tener cuidado de no hacerlo igual.</t>
  </si>
  <si>
    <t xml:space="preserve">http://images.slideplayer.es/2/138053/slides/slide_21.jpg </t>
  </si>
  <si>
    <t>articulaciones</t>
  </si>
  <si>
    <t>Hueso y cartílago</t>
  </si>
  <si>
    <t>Colocar partes en español como se muestra en la imagen.</t>
  </si>
  <si>
    <t>Músculos del ser humano</t>
  </si>
  <si>
    <t>Contracción y relajación del bíceps</t>
  </si>
  <si>
    <t xml:space="preserve">111678929 - http://www.uaz.edu.mx/histo/TortorAna/ch11/11_19b.jpg </t>
  </si>
  <si>
    <t>Ilustrar como se muestra en la imagen incluyendo los nombres en español.  Eliminar las lineas de señalización que no tienen palabras asociadas.</t>
  </si>
  <si>
    <t>Anatomía del músculo</t>
  </si>
  <si>
    <t>Cambiar a español: Bulging biceps:  Bíceps  /  Muscle fibers:  Fibras musculares   /  Nucleus:  Núcleo   /  Myofibril:  Miofibrilla   /    Myosin:  Miosina   /   Actin thin filament:  Actina   /  Mitochondrion:  Mitocondria.                                              Eliminar:  Epimysium   /  Fascicle    /  Perimysium     /  Sarcoplasmic reticulum</t>
  </si>
  <si>
    <t>Tipos de tejido muscular</t>
  </si>
  <si>
    <t>138354809 - 141162010   250674082 - 99460160</t>
  </si>
  <si>
    <t>Ilustrar como se muestra en la imagen. Solo dejar las palabras: Esquelético   /  Cardiaco  /  Liso      como se muestra en la imagen.  Eliminar el resto de palabras.</t>
  </si>
  <si>
    <t>89870968    -    http://kerchak.com/wp-content/uploads/2015/12/C%C3%B3mo-es-un-tend%C3%B3n-por-dentro.jpg</t>
  </si>
  <si>
    <t>Anatomía del tendón</t>
  </si>
  <si>
    <t xml:space="preserve">Ilustrar como se muestra en la imagen.   De la imagen de Shuttestock solo utlizar la parte del pie normal  y señalar en español el Tendón de Aquiles </t>
  </si>
  <si>
    <t>Eliminar todas las palabras, dejar solo el dibujo y quitar un poco del margen azul que queda en la parte superior.</t>
  </si>
  <si>
    <t>Malas y buenas posturas de espalda</t>
  </si>
  <si>
    <t>Malas posturas de la mano</t>
  </si>
  <si>
    <t xml:space="preserve">Eliminar todas las palabras, excepto los número en la parte de los estiramientos de la mano.  Adicionar las palabras como se muestra en la imagen:   Postura incorrecta   /   Postura correcta   /   Ejercicios de estiramiento   </t>
  </si>
  <si>
    <t>121362520 - 121783270 - 122305624</t>
  </si>
  <si>
    <t>Lesiones de los huesos</t>
  </si>
  <si>
    <t>Ilustrar como está en la imagen y dejar las palabras en español como se muestra.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</si>
</sst>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 Id="rId9" Type="http://schemas.openxmlformats.org/officeDocument/2006/relationships/image" Target="../media/image10.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10</xdr:col>
      <xdr:colOff>182562</xdr:colOff>
      <xdr:row>10</xdr:row>
      <xdr:rowOff>95611</xdr:rowOff>
    </xdr:from>
    <xdr:to>
      <xdr:col>10</xdr:col>
      <xdr:colOff>3040897</xdr:colOff>
      <xdr:row>10</xdr:row>
      <xdr:rowOff>2210103</xdr:rowOff>
    </xdr:to>
    <xdr:pic>
      <xdr:nvPicPr>
        <xdr:cNvPr id="4" name="Imagen 3"/>
        <xdr:cNvPicPr>
          <a:picLocks noChangeAspect="1"/>
        </xdr:cNvPicPr>
      </xdr:nvPicPr>
      <xdr:blipFill>
        <a:blip xmlns:r="http://schemas.openxmlformats.org/officeDocument/2006/relationships" r:embed="rId1"/>
        <a:stretch>
          <a:fillRect/>
        </a:stretch>
      </xdr:blipFill>
      <xdr:spPr>
        <a:xfrm>
          <a:off x="16557625" y="2492736"/>
          <a:ext cx="2858335" cy="2114492"/>
        </a:xfrm>
        <a:prstGeom prst="rect">
          <a:avLst/>
        </a:prstGeom>
      </xdr:spPr>
    </xdr:pic>
    <xdr:clientData/>
  </xdr:twoCellAnchor>
  <xdr:twoCellAnchor editAs="oneCell">
    <xdr:from>
      <xdr:col>10</xdr:col>
      <xdr:colOff>95250</xdr:colOff>
      <xdr:row>12</xdr:row>
      <xdr:rowOff>79376</xdr:rowOff>
    </xdr:from>
    <xdr:to>
      <xdr:col>10</xdr:col>
      <xdr:colOff>3230562</xdr:colOff>
      <xdr:row>12</xdr:row>
      <xdr:rowOff>2352239</xdr:rowOff>
    </xdr:to>
    <xdr:pic>
      <xdr:nvPicPr>
        <xdr:cNvPr id="6" name="Imagen 5"/>
        <xdr:cNvPicPr>
          <a:picLocks noChangeAspect="1"/>
        </xdr:cNvPicPr>
      </xdr:nvPicPr>
      <xdr:blipFill>
        <a:blip xmlns:r="http://schemas.openxmlformats.org/officeDocument/2006/relationships" r:embed="rId2"/>
        <a:stretch>
          <a:fillRect/>
        </a:stretch>
      </xdr:blipFill>
      <xdr:spPr>
        <a:xfrm>
          <a:off x="16470313" y="6445251"/>
          <a:ext cx="3135312" cy="2272863"/>
        </a:xfrm>
        <a:prstGeom prst="rect">
          <a:avLst/>
        </a:prstGeom>
      </xdr:spPr>
    </xdr:pic>
    <xdr:clientData/>
  </xdr:twoCellAnchor>
  <xdr:twoCellAnchor editAs="oneCell">
    <xdr:from>
      <xdr:col>10</xdr:col>
      <xdr:colOff>150812</xdr:colOff>
      <xdr:row>13</xdr:row>
      <xdr:rowOff>55563</xdr:rowOff>
    </xdr:from>
    <xdr:to>
      <xdr:col>10</xdr:col>
      <xdr:colOff>3665443</xdr:colOff>
      <xdr:row>13</xdr:row>
      <xdr:rowOff>2341563</xdr:rowOff>
    </xdr:to>
    <xdr:pic>
      <xdr:nvPicPr>
        <xdr:cNvPr id="7" name="Imagen 6"/>
        <xdr:cNvPicPr>
          <a:picLocks noChangeAspect="1"/>
        </xdr:cNvPicPr>
      </xdr:nvPicPr>
      <xdr:blipFill>
        <a:blip xmlns:r="http://schemas.openxmlformats.org/officeDocument/2006/relationships" r:embed="rId3"/>
        <a:stretch>
          <a:fillRect/>
        </a:stretch>
      </xdr:blipFill>
      <xdr:spPr>
        <a:xfrm>
          <a:off x="16525875" y="9183688"/>
          <a:ext cx="3514631" cy="2286000"/>
        </a:xfrm>
        <a:prstGeom prst="rect">
          <a:avLst/>
        </a:prstGeom>
      </xdr:spPr>
    </xdr:pic>
    <xdr:clientData/>
  </xdr:twoCellAnchor>
  <xdr:twoCellAnchor editAs="oneCell">
    <xdr:from>
      <xdr:col>10</xdr:col>
      <xdr:colOff>127000</xdr:colOff>
      <xdr:row>14</xdr:row>
      <xdr:rowOff>79375</xdr:rowOff>
    </xdr:from>
    <xdr:to>
      <xdr:col>10</xdr:col>
      <xdr:colOff>2865437</xdr:colOff>
      <xdr:row>14</xdr:row>
      <xdr:rowOff>1943033</xdr:rowOff>
    </xdr:to>
    <xdr:pic>
      <xdr:nvPicPr>
        <xdr:cNvPr id="8" name="Imagen 7"/>
        <xdr:cNvPicPr>
          <a:picLocks noChangeAspect="1"/>
        </xdr:cNvPicPr>
      </xdr:nvPicPr>
      <xdr:blipFill>
        <a:blip xmlns:r="http://schemas.openxmlformats.org/officeDocument/2006/relationships" r:embed="rId4"/>
        <a:stretch>
          <a:fillRect/>
        </a:stretch>
      </xdr:blipFill>
      <xdr:spPr>
        <a:xfrm>
          <a:off x="16502063" y="11858625"/>
          <a:ext cx="2738437" cy="1863658"/>
        </a:xfrm>
        <a:prstGeom prst="rect">
          <a:avLst/>
        </a:prstGeom>
      </xdr:spPr>
    </xdr:pic>
    <xdr:clientData/>
  </xdr:twoCellAnchor>
  <xdr:twoCellAnchor editAs="oneCell">
    <xdr:from>
      <xdr:col>10</xdr:col>
      <xdr:colOff>254002</xdr:colOff>
      <xdr:row>17</xdr:row>
      <xdr:rowOff>63501</xdr:rowOff>
    </xdr:from>
    <xdr:to>
      <xdr:col>10</xdr:col>
      <xdr:colOff>3524250</xdr:colOff>
      <xdr:row>17</xdr:row>
      <xdr:rowOff>2914649</xdr:rowOff>
    </xdr:to>
    <xdr:pic>
      <xdr:nvPicPr>
        <xdr:cNvPr id="9" name="Imagen 8"/>
        <xdr:cNvPicPr>
          <a:picLocks noChangeAspect="1"/>
        </xdr:cNvPicPr>
      </xdr:nvPicPr>
      <xdr:blipFill>
        <a:blip xmlns:r="http://schemas.openxmlformats.org/officeDocument/2006/relationships" r:embed="rId5"/>
        <a:stretch>
          <a:fillRect/>
        </a:stretch>
      </xdr:blipFill>
      <xdr:spPr>
        <a:xfrm>
          <a:off x="16629065" y="14422439"/>
          <a:ext cx="3270248" cy="2851148"/>
        </a:xfrm>
        <a:prstGeom prst="rect">
          <a:avLst/>
        </a:prstGeom>
      </xdr:spPr>
    </xdr:pic>
    <xdr:clientData/>
  </xdr:twoCellAnchor>
  <xdr:twoCellAnchor editAs="oneCell">
    <xdr:from>
      <xdr:col>10</xdr:col>
      <xdr:colOff>119062</xdr:colOff>
      <xdr:row>19</xdr:row>
      <xdr:rowOff>95250</xdr:rowOff>
    </xdr:from>
    <xdr:to>
      <xdr:col>10</xdr:col>
      <xdr:colOff>2245196</xdr:colOff>
      <xdr:row>19</xdr:row>
      <xdr:rowOff>1817687</xdr:rowOff>
    </xdr:to>
    <xdr:pic>
      <xdr:nvPicPr>
        <xdr:cNvPr id="10" name="Imagen 9"/>
        <xdr:cNvPicPr>
          <a:picLocks noChangeAspect="1"/>
        </xdr:cNvPicPr>
      </xdr:nvPicPr>
      <xdr:blipFill>
        <a:blip xmlns:r="http://schemas.openxmlformats.org/officeDocument/2006/relationships" r:embed="rId6"/>
        <a:stretch>
          <a:fillRect/>
        </a:stretch>
      </xdr:blipFill>
      <xdr:spPr>
        <a:xfrm>
          <a:off x="16494125" y="18891250"/>
          <a:ext cx="2126134" cy="1722437"/>
        </a:xfrm>
        <a:prstGeom prst="rect">
          <a:avLst/>
        </a:prstGeom>
      </xdr:spPr>
    </xdr:pic>
    <xdr:clientData/>
  </xdr:twoCellAnchor>
  <xdr:twoCellAnchor editAs="oneCell">
    <xdr:from>
      <xdr:col>10</xdr:col>
      <xdr:colOff>111126</xdr:colOff>
      <xdr:row>20</xdr:row>
      <xdr:rowOff>222252</xdr:rowOff>
    </xdr:from>
    <xdr:to>
      <xdr:col>10</xdr:col>
      <xdr:colOff>4151313</xdr:colOff>
      <xdr:row>20</xdr:row>
      <xdr:rowOff>1817688</xdr:rowOff>
    </xdr:to>
    <xdr:pic>
      <xdr:nvPicPr>
        <xdr:cNvPr id="11" name="Imagen 10"/>
        <xdr:cNvPicPr>
          <a:picLocks noChangeAspect="1"/>
        </xdr:cNvPicPr>
      </xdr:nvPicPr>
      <xdr:blipFill>
        <a:blip xmlns:r="http://schemas.openxmlformats.org/officeDocument/2006/relationships" r:embed="rId7"/>
        <a:stretch>
          <a:fillRect/>
        </a:stretch>
      </xdr:blipFill>
      <xdr:spPr>
        <a:xfrm>
          <a:off x="16486189" y="21455065"/>
          <a:ext cx="4040187" cy="1595436"/>
        </a:xfrm>
        <a:prstGeom prst="rect">
          <a:avLst/>
        </a:prstGeom>
      </xdr:spPr>
    </xdr:pic>
    <xdr:clientData/>
  </xdr:twoCellAnchor>
  <xdr:twoCellAnchor editAs="oneCell">
    <xdr:from>
      <xdr:col>10</xdr:col>
      <xdr:colOff>182563</xdr:colOff>
      <xdr:row>21</xdr:row>
      <xdr:rowOff>120249</xdr:rowOff>
    </xdr:from>
    <xdr:to>
      <xdr:col>10</xdr:col>
      <xdr:colOff>3214688</xdr:colOff>
      <xdr:row>21</xdr:row>
      <xdr:rowOff>2214927</xdr:rowOff>
    </xdr:to>
    <xdr:pic>
      <xdr:nvPicPr>
        <xdr:cNvPr id="13" name="Imagen 12"/>
        <xdr:cNvPicPr>
          <a:picLocks noChangeAspect="1"/>
        </xdr:cNvPicPr>
      </xdr:nvPicPr>
      <xdr:blipFill>
        <a:blip xmlns:r="http://schemas.openxmlformats.org/officeDocument/2006/relationships" r:embed="rId8"/>
        <a:stretch>
          <a:fillRect/>
        </a:stretch>
      </xdr:blipFill>
      <xdr:spPr>
        <a:xfrm>
          <a:off x="16557626" y="23908937"/>
          <a:ext cx="3032125" cy="2094678"/>
        </a:xfrm>
        <a:prstGeom prst="rect">
          <a:avLst/>
        </a:prstGeom>
      </xdr:spPr>
    </xdr:pic>
    <xdr:clientData/>
  </xdr:twoCellAnchor>
  <xdr:twoCellAnchor editAs="oneCell">
    <xdr:from>
      <xdr:col>10</xdr:col>
      <xdr:colOff>119063</xdr:colOff>
      <xdr:row>22</xdr:row>
      <xdr:rowOff>31751</xdr:rowOff>
    </xdr:from>
    <xdr:to>
      <xdr:col>10</xdr:col>
      <xdr:colOff>3571875</xdr:colOff>
      <xdr:row>22</xdr:row>
      <xdr:rowOff>1774868</xdr:rowOff>
    </xdr:to>
    <xdr:pic>
      <xdr:nvPicPr>
        <xdr:cNvPr id="14" name="Imagen 13"/>
        <xdr:cNvPicPr>
          <a:picLocks noChangeAspect="1"/>
        </xdr:cNvPicPr>
      </xdr:nvPicPr>
      <xdr:blipFill>
        <a:blip xmlns:r="http://schemas.openxmlformats.org/officeDocument/2006/relationships" r:embed="rId9"/>
        <a:stretch>
          <a:fillRect/>
        </a:stretch>
      </xdr:blipFill>
      <xdr:spPr>
        <a:xfrm>
          <a:off x="16494126" y="26519189"/>
          <a:ext cx="3452812" cy="1743117"/>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85725</xdr:colOff>
          <xdr:row>23</xdr:row>
          <xdr:rowOff>171450</xdr:rowOff>
        </xdr:from>
        <xdr:to>
          <xdr:col>10</xdr:col>
          <xdr:colOff>4238625</xdr:colOff>
          <xdr:row>23</xdr:row>
          <xdr:rowOff>2124075</xdr:rowOff>
        </xdr:to>
        <xdr:sp macro="" textlink="">
          <xdr:nvSpPr>
            <xdr:cNvPr id="2061" name="Object 13" hidden="1">
              <a:extLst>
                <a:ext uri="{63B3BB69-23CF-44E3-9099-C40C66FF867C}">
                  <a14:compatExt spid="_x0000_s206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image" Target="../media/image1.png"/><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F24" zoomScale="120" zoomScaleNormal="120" zoomScalePageLayoutView="140" workbookViewId="0">
      <selection activeCell="K24" sqref="K24"/>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57.7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4" t="s">
        <v>22</v>
      </c>
      <c r="D2" s="85"/>
      <c r="F2" s="77" t="s">
        <v>0</v>
      </c>
      <c r="G2" s="78"/>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6">
        <v>7</v>
      </c>
      <c r="D3" s="87"/>
      <c r="F3" s="79">
        <v>42476</v>
      </c>
      <c r="G3" s="80"/>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6" t="s">
        <v>187</v>
      </c>
      <c r="D4" s="87"/>
      <c r="E4" s="5"/>
      <c r="F4" s="37" t="s">
        <v>55</v>
      </c>
      <c r="G4" s="61" t="s">
        <v>190</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188</v>
      </c>
      <c r="D5" s="89"/>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21.75" customHeight="1" x14ac:dyDescent="0.25">
      <c r="A10" s="12" t="str">
        <f>IF(OR(B10&lt;&gt;"",J10&lt;&gt;""),"IMG01","")</f>
        <v>IMG01</v>
      </c>
      <c r="B10" s="62">
        <v>108819239</v>
      </c>
      <c r="C10" s="20" t="str">
        <f t="shared" ref="C10:C41" si="0">IF(OR(B10&lt;&gt;"",J10&lt;&gt;""),IF($G$4="Recurso",CONCATENATE($G$4," ",$G$5),$G$4),"")</f>
        <v>Cuaderno de Estudio</v>
      </c>
      <c r="D10" s="63" t="s">
        <v>192</v>
      </c>
      <c r="E10" s="63" t="s">
        <v>153</v>
      </c>
      <c r="F10" s="13" t="str">
        <f t="shared" ref="F10" si="1">IF(OR(B10&lt;&gt;"",J10&lt;&gt;""),CONCATENATE($C$7,"_",$A10,IF($G$4="Cuaderno de Estudio","_small",CONCATENATE(IF(I10="","","n"),IF(LEFT($G$5,1)="F",".jpg",".png")))),"")</f>
        <v>CN_07_02_CO_IMG01_small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CN_07_02_CO_IMG01_zoom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193</v>
      </c>
      <c r="K10" s="64"/>
      <c r="O10" s="2" t="str">
        <f>'Definición técnica de imagenes'!A12</f>
        <v>M12D</v>
      </c>
    </row>
    <row r="11" spans="1:16" s="11" customFormat="1" ht="192" customHeight="1" x14ac:dyDescent="0.25">
      <c r="A11" s="12" t="str">
        <f t="shared" ref="A11:A18" si="3">IF(OR(B11&lt;&gt;"",J11&lt;&gt;""),CONCATENATE(LEFT(A10,3),IF(MID(A10,4,2)+1&lt;10,CONCATENATE("0",MID(A10,4,2)+1))),"")</f>
        <v>IMG02</v>
      </c>
      <c r="B11" s="62">
        <v>96036077</v>
      </c>
      <c r="C11" s="20" t="str">
        <f t="shared" si="0"/>
        <v>Cuaderno de Estudio</v>
      </c>
      <c r="D11" s="63" t="s">
        <v>191</v>
      </c>
      <c r="E11" s="63" t="s">
        <v>153</v>
      </c>
      <c r="F11" s="13" t="str">
        <f t="shared" ref="F11:F74" si="4">IF(OR(B11&lt;&gt;"",J11&lt;&gt;""),CONCATENATE($C$7,"_",$A11,IF($G$4="Cuaderno de Estudio","_small",CONCATENATE(IF(I11="","","n"),IF(LEFT($G$5,1)="F",".jpg",".png")))),"")</f>
        <v>CN_07_02_CO_IMG02_small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CN_07_02_CO_IMG02_zoom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t="s">
        <v>194</v>
      </c>
      <c r="K11" s="65" t="s">
        <v>196</v>
      </c>
      <c r="O11" s="2" t="str">
        <f>'Definición técnica de imagenes'!A13</f>
        <v>M101</v>
      </c>
    </row>
    <row r="12" spans="1:16" s="11" customFormat="1" ht="120.75" customHeight="1" x14ac:dyDescent="0.25">
      <c r="A12" s="12" t="str">
        <f t="shared" si="3"/>
        <v>IMG03</v>
      </c>
      <c r="B12" s="62">
        <v>334392599</v>
      </c>
      <c r="C12" s="20" t="str">
        <f t="shared" si="0"/>
        <v>Cuaderno de Estudio</v>
      </c>
      <c r="D12" s="63" t="s">
        <v>191</v>
      </c>
      <c r="E12" s="63" t="s">
        <v>153</v>
      </c>
      <c r="F12" s="13" t="str">
        <f t="shared" si="4"/>
        <v>CN_07_02_CO_IMG03_small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CN_07_02_CO_IMG03_zoom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t="s">
        <v>195</v>
      </c>
      <c r="K12" s="64" t="s">
        <v>197</v>
      </c>
      <c r="O12" s="2" t="str">
        <f>'Definición técnica de imagenes'!A18</f>
        <v>Diaporama F1</v>
      </c>
    </row>
    <row r="13" spans="1:16" s="11" customFormat="1" ht="217.5" customHeight="1" x14ac:dyDescent="0.25">
      <c r="A13" s="12" t="str">
        <f t="shared" si="3"/>
        <v>IMG04</v>
      </c>
      <c r="B13" s="62" t="s">
        <v>198</v>
      </c>
      <c r="C13" s="20" t="str">
        <f t="shared" si="0"/>
        <v>Cuaderno de Estudio</v>
      </c>
      <c r="D13" s="63" t="s">
        <v>191</v>
      </c>
      <c r="E13" s="63" t="s">
        <v>153</v>
      </c>
      <c r="F13" s="13" t="str">
        <f t="shared" si="4"/>
        <v>CN_07_02_CO_IMG04_small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CN_07_02_CO_IMG04_zoom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t="s">
        <v>199</v>
      </c>
      <c r="K13" s="64" t="s">
        <v>200</v>
      </c>
      <c r="O13" s="2" t="str">
        <f>'Definición técnica de imagenes'!A19</f>
        <v>F4</v>
      </c>
    </row>
    <row r="14" spans="1:16" s="11" customFormat="1" ht="208.5" customHeight="1" x14ac:dyDescent="0.25">
      <c r="A14" s="12" t="str">
        <f t="shared" si="3"/>
        <v>IMG05</v>
      </c>
      <c r="B14" s="62" t="s">
        <v>201</v>
      </c>
      <c r="C14" s="20" t="str">
        <f t="shared" si="0"/>
        <v>Cuaderno de Estudio</v>
      </c>
      <c r="D14" s="63" t="s">
        <v>191</v>
      </c>
      <c r="E14" s="63" t="s">
        <v>153</v>
      </c>
      <c r="F14" s="13" t="str">
        <f t="shared" si="4"/>
        <v>CN_07_02_CO_IMG05_small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CN_07_02_CO_IMG05_zoom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202</v>
      </c>
      <c r="K14" s="64" t="s">
        <v>200</v>
      </c>
      <c r="O14" s="2" t="str">
        <f>'Definición técnica de imagenes'!A22</f>
        <v>F6</v>
      </c>
    </row>
    <row r="15" spans="1:16" s="11" customFormat="1" ht="174.75" customHeight="1" x14ac:dyDescent="0.25">
      <c r="A15" s="12" t="str">
        <f t="shared" si="3"/>
        <v>IMG06</v>
      </c>
      <c r="B15" s="62">
        <v>94626217</v>
      </c>
      <c r="C15" s="20" t="str">
        <f t="shared" si="0"/>
        <v>Cuaderno de Estudio</v>
      </c>
      <c r="D15" s="63" t="s">
        <v>191</v>
      </c>
      <c r="E15" s="63" t="s">
        <v>153</v>
      </c>
      <c r="F15" s="13" t="str">
        <f t="shared" si="4"/>
        <v>CN_07_02_CO_IMG06_small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CN_07_02_CO_IMG06_zoom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t="s">
        <v>203</v>
      </c>
      <c r="K15" s="66" t="s">
        <v>204</v>
      </c>
      <c r="O15" s="2" t="str">
        <f>'Definición técnica de imagenes'!A24</f>
        <v>F6B</v>
      </c>
    </row>
    <row r="16" spans="1:16" s="11" customFormat="1" ht="14.25" x14ac:dyDescent="0.3">
      <c r="A16" s="12" t="str">
        <f t="shared" si="3"/>
        <v>IMG07</v>
      </c>
      <c r="B16" s="62">
        <v>209505487</v>
      </c>
      <c r="C16" s="20" t="str">
        <f t="shared" si="0"/>
        <v>Cuaderno de Estudio</v>
      </c>
      <c r="D16" s="63" t="s">
        <v>192</v>
      </c>
      <c r="E16" s="63" t="s">
        <v>153</v>
      </c>
      <c r="F16" s="13" t="str">
        <f t="shared" si="4"/>
        <v>CN_07_02_CO_IMG07_small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CN_07_02_CO_IMG07_zoom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t="s">
        <v>205</v>
      </c>
      <c r="K16" s="68"/>
      <c r="O16" s="2" t="str">
        <f>'Definición técnica de imagenes'!A25</f>
        <v>F7</v>
      </c>
    </row>
    <row r="17" spans="1:15" s="11" customFormat="1" x14ac:dyDescent="0.25">
      <c r="A17" s="12" t="str">
        <f t="shared" si="3"/>
        <v>IMG08</v>
      </c>
      <c r="B17" s="62">
        <v>119687539</v>
      </c>
      <c r="C17" s="20" t="str">
        <f t="shared" si="0"/>
        <v>Cuaderno de Estudio</v>
      </c>
      <c r="D17" s="63" t="s">
        <v>192</v>
      </c>
      <c r="E17" s="63" t="s">
        <v>153</v>
      </c>
      <c r="F17" s="13" t="str">
        <f t="shared" si="4"/>
        <v>CN_07_02_CO_IMG08_small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CN_07_02_CO_IMG08_zoom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t="s">
        <v>206</v>
      </c>
      <c r="K17" s="66"/>
      <c r="O17" s="2" t="str">
        <f>'Definición técnica de imagenes'!A27</f>
        <v>F7B</v>
      </c>
    </row>
    <row r="18" spans="1:15" s="11" customFormat="1" ht="285.75" customHeight="1" x14ac:dyDescent="0.25">
      <c r="A18" s="12" t="str">
        <f t="shared" si="3"/>
        <v>IMG09</v>
      </c>
      <c r="B18" s="62" t="s">
        <v>207</v>
      </c>
      <c r="C18" s="20" t="str">
        <f t="shared" si="0"/>
        <v>Cuaderno de Estudio</v>
      </c>
      <c r="D18" s="63" t="s">
        <v>191</v>
      </c>
      <c r="E18" s="63" t="s">
        <v>153</v>
      </c>
      <c r="F18" s="13" t="str">
        <f t="shared" si="4"/>
        <v>CN_07_02_CO_IMG09_small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CN_07_02_CO_IMG09_zoom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t="s">
        <v>205</v>
      </c>
      <c r="K18" s="66" t="s">
        <v>208</v>
      </c>
      <c r="O18" s="2" t="str">
        <f>'Definición técnica de imagenes'!A30</f>
        <v>F8</v>
      </c>
    </row>
    <row r="19" spans="1:15" s="11" customFormat="1" ht="63.75" customHeight="1" x14ac:dyDescent="0.3">
      <c r="A19" s="12" t="str">
        <f t="shared" ref="A19:A50" si="6">IF(OR(B19&lt;&gt;"",J19&lt;&gt;""),CONCATENATE(LEFT(A18,3),IF(MID(A18,4,2)+1&lt;10,CONCATENATE("0",MID(A18,4,2)+1),MID(A18,4,2)+1)),"")</f>
        <v>IMG10</v>
      </c>
      <c r="B19" s="62">
        <v>199867766</v>
      </c>
      <c r="C19" s="20" t="str">
        <f t="shared" si="0"/>
        <v>Cuaderno de Estudio</v>
      </c>
      <c r="D19" s="63" t="s">
        <v>191</v>
      </c>
      <c r="E19" s="63" t="s">
        <v>153</v>
      </c>
      <c r="F19" s="13" t="str">
        <f t="shared" si="4"/>
        <v>CN_07_02_CO_IMG10_small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CN_07_02_CO_IMG10_zoom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t="s">
        <v>209</v>
      </c>
      <c r="K19" s="68" t="s">
        <v>210</v>
      </c>
      <c r="O19" s="2" t="str">
        <f>'Definición técnica de imagenes'!A31</f>
        <v>F10</v>
      </c>
    </row>
    <row r="20" spans="1:15" s="11" customFormat="1" ht="192" customHeight="1" x14ac:dyDescent="0.25">
      <c r="A20" s="12" t="str">
        <f t="shared" si="6"/>
        <v>IMG11</v>
      </c>
      <c r="B20" s="62" t="s">
        <v>212</v>
      </c>
      <c r="C20" s="20" t="str">
        <f t="shared" si="0"/>
        <v>Cuaderno de Estudio</v>
      </c>
      <c r="D20" s="63" t="s">
        <v>191</v>
      </c>
      <c r="E20" s="63" t="s">
        <v>153</v>
      </c>
      <c r="F20" s="13" t="str">
        <f t="shared" si="4"/>
        <v>CN_07_02_CO_IMG11_small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CN_07_02_CO_IMG11_zoom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t="s">
        <v>211</v>
      </c>
      <c r="K20" s="66" t="s">
        <v>213</v>
      </c>
      <c r="O20" s="2" t="str">
        <f>'Definición técnica de imagenes'!A32</f>
        <v>F10B</v>
      </c>
    </row>
    <row r="21" spans="1:15" s="11" customFormat="1" ht="201" customHeight="1" x14ac:dyDescent="0.25">
      <c r="A21" s="12" t="str">
        <f t="shared" si="6"/>
        <v>IMG12</v>
      </c>
      <c r="B21" s="62" t="s">
        <v>214</v>
      </c>
      <c r="C21" s="20" t="str">
        <f t="shared" si="0"/>
        <v>Cuaderno de Estudio</v>
      </c>
      <c r="D21" s="63" t="s">
        <v>191</v>
      </c>
      <c r="E21" s="63" t="s">
        <v>153</v>
      </c>
      <c r="F21" s="13" t="str">
        <f t="shared" si="4"/>
        <v>CN_07_02_CO_IMG12_small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CN_07_02_CO_IMG12_zoom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t="s">
        <v>215</v>
      </c>
      <c r="K21" s="66" t="s">
        <v>216</v>
      </c>
      <c r="O21" s="2" t="str">
        <f>'Definición técnica de imagenes'!A33</f>
        <v>F11</v>
      </c>
    </row>
    <row r="22" spans="1:15" s="11" customFormat="1" ht="212.25" customHeight="1" x14ac:dyDescent="0.25">
      <c r="A22" s="12" t="str">
        <f t="shared" si="6"/>
        <v>IMG13</v>
      </c>
      <c r="B22" s="62">
        <v>298481945</v>
      </c>
      <c r="C22" s="20" t="str">
        <f t="shared" si="0"/>
        <v>Cuaderno de Estudio</v>
      </c>
      <c r="D22" s="63" t="s">
        <v>191</v>
      </c>
      <c r="E22" s="63" t="s">
        <v>153</v>
      </c>
      <c r="F22" s="13" t="str">
        <f t="shared" si="4"/>
        <v>CN_07_02_CO_IMG13_small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CN_07_02_CO_IMG13_zoom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218</v>
      </c>
      <c r="K22" s="66" t="s">
        <v>217</v>
      </c>
      <c r="O22" s="2" t="str">
        <f>'Definición técnica de imagenes'!A34</f>
        <v>F12</v>
      </c>
    </row>
    <row r="23" spans="1:15" s="11" customFormat="1" ht="201.75" customHeight="1" x14ac:dyDescent="0.25">
      <c r="A23" s="12" t="str">
        <f t="shared" si="6"/>
        <v>IMG14</v>
      </c>
      <c r="B23" s="62">
        <v>329727176</v>
      </c>
      <c r="C23" s="20" t="str">
        <f t="shared" si="0"/>
        <v>Cuaderno de Estudio</v>
      </c>
      <c r="D23" s="63" t="s">
        <v>191</v>
      </c>
      <c r="E23" s="63" t="s">
        <v>153</v>
      </c>
      <c r="F23" s="13" t="str">
        <f t="shared" si="4"/>
        <v>CN_07_02_CO_IMG14_small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CN_07_02_CO_IMG14_zoom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t="s">
        <v>219</v>
      </c>
      <c r="K23" s="64" t="s">
        <v>220</v>
      </c>
      <c r="O23" s="2" t="str">
        <f>'Definición técnica de imagenes'!A35</f>
        <v>F13</v>
      </c>
    </row>
    <row r="24" spans="1:15" s="11" customFormat="1" ht="208.5" customHeight="1" x14ac:dyDescent="0.25">
      <c r="A24" s="12" t="str">
        <f t="shared" si="6"/>
        <v>IMG15</v>
      </c>
      <c r="B24" s="62" t="s">
        <v>221</v>
      </c>
      <c r="C24" s="20" t="str">
        <f t="shared" si="0"/>
        <v>Cuaderno de Estudio</v>
      </c>
      <c r="D24" s="63" t="s">
        <v>191</v>
      </c>
      <c r="E24" s="63" t="s">
        <v>153</v>
      </c>
      <c r="F24" s="13" t="str">
        <f t="shared" si="4"/>
        <v>CN_07_02_CO_IMG15_small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CN_07_02_CO_IMG15_zoom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t="s">
        <v>222</v>
      </c>
      <c r="K24" s="65" t="s">
        <v>223</v>
      </c>
      <c r="O24" s="2" t="str">
        <f>'Definición técnica de imagenes'!A37</f>
        <v>F13B</v>
      </c>
    </row>
    <row r="25" spans="1:15" s="11" customFormat="1" x14ac:dyDescent="0.25">
      <c r="A25" s="12" t="str">
        <f t="shared" si="6"/>
        <v/>
      </c>
      <c r="B25" s="62"/>
      <c r="C25" s="20" t="str">
        <f t="shared" si="0"/>
        <v/>
      </c>
      <c r="D25" s="63"/>
      <c r="E25" s="63"/>
      <c r="F25" s="13" t="str">
        <f t="shared" si="4"/>
        <v/>
      </c>
      <c r="G25" s="13" t="str">
        <f ca="1">IF($F25&lt;&gt;"",IF($G$4="Recurso",VLOOKUP($E25,OFFSET('Definición técnica de imagenes'!$A$1,MATCH($G$5,'Definición técnica de imagenes'!$A$1:$A$104,0)-1,1,COUNTIF('Definición técnica de imagenes'!$A$3:$A$102,$G$5),5),5,FALSE),'Definición técnica de imagenes'!$F$16),"")</f>
        <v/>
      </c>
      <c r="H25" s="13" t="str">
        <f t="shared" ca="1" si="5"/>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x14ac:dyDescent="0.25">
      <c r="A26" s="12" t="str">
        <f t="shared" si="6"/>
        <v/>
      </c>
      <c r="B26" s="62"/>
      <c r="C26" s="20" t="str">
        <f t="shared" si="0"/>
        <v/>
      </c>
      <c r="D26" s="63"/>
      <c r="E26" s="63"/>
      <c r="F26" s="13" t="str">
        <f t="shared" si="4"/>
        <v/>
      </c>
      <c r="G26" s="13" t="str">
        <f ca="1">IF($F26&lt;&gt;"",IF($G$4="Recurso",VLOOKUP($E26,OFFSET('Definición técnica de imagenes'!$A$1,MATCH($G$5,'Definición técnica de imagenes'!$A$1:$A$104,0)-1,1,COUNTIF('Definición técnica de imagenes'!$A$3:$A$102,$G$5),5),5,FALSE),'Definición técnica de imagenes'!$F$16),"")</f>
        <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9"/>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0"/>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61" r:id="rId4">
          <objectPr defaultSize="0" autoPict="0" r:id="rId5">
            <anchor moveWithCells="1" sizeWithCells="1">
              <from>
                <xdr:col>10</xdr:col>
                <xdr:colOff>85725</xdr:colOff>
                <xdr:row>23</xdr:row>
                <xdr:rowOff>171450</xdr:rowOff>
              </from>
              <to>
                <xdr:col>10</xdr:col>
                <xdr:colOff>4238625</xdr:colOff>
                <xdr:row>23</xdr:row>
                <xdr:rowOff>2124075</xdr:rowOff>
              </to>
            </anchor>
          </objectPr>
        </oleObject>
      </mc:Choice>
      <mc:Fallback>
        <oleObject progId="PBrush" shapeId="2061" r:id="rId4"/>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diego m.</cp:lastModifiedBy>
  <dcterms:created xsi:type="dcterms:W3CDTF">2014-07-01T23:43:25Z</dcterms:created>
  <dcterms:modified xsi:type="dcterms:W3CDTF">2016-04-17T06:43:37Z</dcterms:modified>
</cp:coreProperties>
</file>